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570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taylor/Dropbox/Public/"/>
    </mc:Choice>
  </mc:AlternateContent>
  <bookViews>
    <workbookView xWindow="6280" yWindow="2620" windowWidth="34280" windowHeight="19940" tabRatio="500"/>
  </bookViews>
  <sheets>
    <sheet name="文字コード情報" sheetId="3" r:id="rId1"/>
  </sheets>
  <definedNames>
    <definedName name="_xlnm.Print_Area" localSheetId="0">文字コード情報!$A$3:$L$27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" i="3" l="1"/>
  <c r="I8" i="3"/>
  <c r="J8" i="3"/>
  <c r="M8" i="3"/>
  <c r="L8" i="3"/>
  <c r="K8" i="3"/>
  <c r="I5" i="3"/>
  <c r="J5" i="3"/>
  <c r="M5" i="3"/>
  <c r="L5" i="3"/>
  <c r="K5" i="3"/>
  <c r="E5" i="3"/>
  <c r="E11" i="3"/>
  <c r="I11" i="3"/>
  <c r="H11" i="3"/>
  <c r="G8" i="3"/>
  <c r="F8" i="3"/>
  <c r="G5" i="3"/>
  <c r="F5" i="3"/>
  <c r="H8" i="3"/>
  <c r="J11" i="3"/>
  <c r="H5" i="3"/>
  <c r="K11" i="3"/>
  <c r="M11" i="3"/>
  <c r="L11" i="3"/>
  <c r="F11" i="3"/>
</calcChain>
</file>

<file path=xl/sharedStrings.xml><?xml version="1.0" encoding="utf-8"?>
<sst xmlns="http://schemas.openxmlformats.org/spreadsheetml/2006/main" count="37" uniqueCount="18">
  <si>
    <t>文字</t>
    <rPh sb="0" eb="2">
      <t>モジ</t>
    </rPh>
    <phoneticPr fontId="1"/>
  </si>
  <si>
    <t>➡</t>
    <phoneticPr fontId="1"/>
  </si>
  <si>
    <t>JIS区番号</t>
    <rPh sb="3" eb="4">
      <t>ク</t>
    </rPh>
    <rPh sb="4" eb="6">
      <t>バンゴウ</t>
    </rPh>
    <phoneticPr fontId="1"/>
  </si>
  <si>
    <t>JIS点番号</t>
    <rPh sb="3" eb="4">
      <t>テン</t>
    </rPh>
    <rPh sb="4" eb="6">
      <t>バンゴウ</t>
    </rPh>
    <phoneticPr fontId="1"/>
  </si>
  <si>
    <t>文字</t>
    <phoneticPr fontId="1"/>
  </si>
  <si>
    <t>Unicode(16進符号位置)</t>
    <phoneticPr fontId="1"/>
  </si>
  <si>
    <t>Unicode</t>
    <phoneticPr fontId="1"/>
  </si>
  <si>
    <t>変換前</t>
    <phoneticPr fontId="1"/>
  </si>
  <si>
    <t>変換後</t>
    <phoneticPr fontId="1"/>
  </si>
  <si>
    <t>UTF-8</t>
    <phoneticPr fontId="1"/>
  </si>
  <si>
    <t>UTF-16BE</t>
    <phoneticPr fontId="1"/>
  </si>
  <si>
    <t>UTF-16LE</t>
    <phoneticPr fontId="1"/>
  </si>
  <si>
    <t>EUC-JP</t>
    <phoneticPr fontId="1"/>
  </si>
  <si>
    <t>SHIFT_JIS</t>
    <phoneticPr fontId="1"/>
  </si>
  <si>
    <t>UTF-16BE</t>
    <phoneticPr fontId="1"/>
  </si>
  <si>
    <t>ISO-2022-JP</t>
    <phoneticPr fontId="1"/>
  </si>
  <si>
    <t>FF5E</t>
    <phoneticPr fontId="1"/>
  </si>
  <si>
    <t>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</si>
</sst>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ヒラギノ角ゴ ProN W3"/>
      <family val="2"/>
      <charset val="128"/>
    </font>
    <font>
      <sz val="6"/>
      <name val="ヒラギノ角ゴ ProN W3"/>
      <family val="2"/>
      <charset val="128"/>
    </font>
    <font>
      <u/>
      <sz val="12"/>
      <color theme="10"/>
      <name val="ヒラギノ角ゴ ProN W3"/>
      <family val="2"/>
      <charset val="128"/>
    </font>
    <font>
      <u/>
      <sz val="12"/>
      <color theme="11"/>
      <name val="ヒラギノ角ゴ ProN W3"/>
      <family val="2"/>
      <charset val="128"/>
    </font>
    <font>
      <sz val="12"/>
      <color theme="1"/>
      <name val="ＭＳ Ｐゴシック (本文)"/>
      <family val="3"/>
      <charset val="128"/>
    </font>
    <font>
      <b/>
      <sz val="12"/>
      <color theme="1"/>
      <name val="ＭＳ Ｐゴシック (本文)"/>
      <family val="3"/>
      <charset val="128"/>
    </font>
    <font>
      <sz val="28"/>
      <color rgb="FFFF0000"/>
      <name val="ＭＳ Ｐゴシック (本文)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B82"/>
        <bgColor indexed="64"/>
      </patternFill>
    </fill>
    <fill>
      <patternFill patternType="solid">
        <fgColor rgb="FFFFFFD3"/>
        <bgColor indexed="64"/>
      </patternFill>
    </fill>
    <fill>
      <patternFill patternType="solid">
        <fgColor rgb="FFFBB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5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4" fillId="0" borderId="0" xfId="0" applyFont="1" applyAlignment="1">
      <alignment horizontal="right" vertical="center"/>
    </xf>
    <xf numFmtId="0" fontId="5" fillId="10" borderId="3" xfId="0" applyFont="1" applyFill="1" applyBorder="1" applyAlignment="1">
      <alignment horizontal="centerContinuous" vertical="center"/>
    </xf>
    <xf numFmtId="0" fontId="5" fillId="10" borderId="4" xfId="0" applyFont="1" applyFill="1" applyBorder="1" applyAlignment="1">
      <alignment horizontal="centerContinuous" vertical="center"/>
    </xf>
    <xf numFmtId="0" fontId="5" fillId="0" borderId="0" xfId="0" applyFont="1" applyAlignment="1">
      <alignment horizontal="right" vertical="center"/>
    </xf>
    <xf numFmtId="0" fontId="5" fillId="10" borderId="5" xfId="0" applyFont="1" applyFill="1" applyBorder="1" applyAlignment="1">
      <alignment horizontal="centerContinuous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</cellXfs>
  <cellStyles count="253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ハイパーリンク" xfId="143" builtinId="8" hidden="1"/>
    <cellStyle name="ハイパーリンク" xfId="145" builtinId="8" hidden="1"/>
    <cellStyle name="ハイパーリンク" xfId="147" builtinId="8" hidden="1"/>
    <cellStyle name="ハイパーリンク" xfId="149" builtinId="8" hidden="1"/>
    <cellStyle name="ハイパーリンク" xfId="151" builtinId="8" hidden="1"/>
    <cellStyle name="ハイパーリンク" xfId="153" builtinId="8" hidden="1"/>
    <cellStyle name="ハイパーリンク" xfId="155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77" builtinId="8" hidden="1"/>
    <cellStyle name="ハイパーリンク" xfId="179" builtinId="8" hidden="1"/>
    <cellStyle name="ハイパーリンク" xfId="181" builtinId="8" hidden="1"/>
    <cellStyle name="ハイパーリンク" xfId="183" builtinId="8" hidden="1"/>
    <cellStyle name="ハイパーリンク" xfId="185" builtinId="8" hidden="1"/>
    <cellStyle name="ハイパーリンク" xfId="187" builtinId="8" hidden="1"/>
    <cellStyle name="ハイパーリンク" xfId="189" builtinId="8" hidden="1"/>
    <cellStyle name="ハイパーリンク" xfId="191" builtinId="8" hidden="1"/>
    <cellStyle name="ハイパーリンク" xfId="193" builtinId="8" hidden="1"/>
    <cellStyle name="ハイパーリンク" xfId="195" builtinId="8" hidden="1"/>
    <cellStyle name="ハイパーリンク" xfId="197" builtinId="8" hidden="1"/>
    <cellStyle name="ハイパーリンク" xfId="199" builtinId="8" hidden="1"/>
    <cellStyle name="ハイパーリンク" xfId="201" builtinId="8" hidden="1"/>
    <cellStyle name="ハイパーリンク" xfId="203" builtinId="8" hidden="1"/>
    <cellStyle name="ハイパーリンク" xfId="205" builtinId="8" hidden="1"/>
    <cellStyle name="ハイパーリンク" xfId="207" builtinId="8" hidden="1"/>
    <cellStyle name="ハイパーリンク" xfId="209" builtinId="8" hidden="1"/>
    <cellStyle name="ハイパーリンク" xfId="211" builtinId="8" hidden="1"/>
    <cellStyle name="ハイパーリンク" xfId="213" builtinId="8" hidden="1"/>
    <cellStyle name="ハイパーリンク" xfId="215" builtinId="8" hidden="1"/>
    <cellStyle name="ハイパーリンク" xfId="217" builtinId="8" hidden="1"/>
    <cellStyle name="ハイパーリンク" xfId="219" builtinId="8" hidden="1"/>
    <cellStyle name="ハイパーリンク" xfId="221" builtinId="8" hidden="1"/>
    <cellStyle name="ハイパーリンク" xfId="223" builtinId="8" hidden="1"/>
    <cellStyle name="ハイパーリンク" xfId="225" builtinId="8" hidden="1"/>
    <cellStyle name="ハイパーリンク" xfId="227" builtinId="8" hidden="1"/>
    <cellStyle name="ハイパーリンク" xfId="229" builtinId="8" hidden="1"/>
    <cellStyle name="ハイパーリンク" xfId="231" builtinId="8" hidden="1"/>
    <cellStyle name="ハイパーリンク" xfId="233" builtinId="8" hidden="1"/>
    <cellStyle name="ハイパーリンク" xfId="235" builtinId="8" hidden="1"/>
    <cellStyle name="ハイパーリンク" xfId="237" builtinId="8" hidden="1"/>
    <cellStyle name="ハイパーリンク" xfId="239" builtinId="8" hidden="1"/>
    <cellStyle name="ハイパーリンク" xfId="241" builtinId="8" hidden="1"/>
    <cellStyle name="ハイパーリンク" xfId="243" builtinId="8" hidden="1"/>
    <cellStyle name="ハイパーリンク" xfId="245" builtinId="8" hidden="1"/>
    <cellStyle name="ハイパーリンク" xfId="247" builtinId="8" hidden="1"/>
    <cellStyle name="ハイパーリンク" xfId="249" builtinId="8" hidden="1"/>
    <cellStyle name="ハイパーリンク" xfId="251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  <cellStyle name="表示済みのハイパーリンク" xfId="144" builtinId="9" hidden="1"/>
    <cellStyle name="表示済みのハイパーリンク" xfId="146" builtinId="9" hidden="1"/>
    <cellStyle name="表示済みのハイパーリンク" xfId="148" builtinId="9" hidden="1"/>
    <cellStyle name="表示済みのハイパーリンク" xfId="150" builtinId="9" hidden="1"/>
    <cellStyle name="表示済みのハイパーリンク" xfId="152" builtinId="9" hidden="1"/>
    <cellStyle name="表示済みのハイパーリンク" xfId="154" builtinId="9" hidden="1"/>
    <cellStyle name="表示済みのハイパーリンク" xfId="156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8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4" builtinId="9" hidden="1"/>
    <cellStyle name="表示済みのハイパーリンク" xfId="186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4" builtinId="9" hidden="1"/>
    <cellStyle name="表示済みのハイパーリンク" xfId="196" builtinId="9" hidden="1"/>
    <cellStyle name="表示済みのハイパーリンク" xfId="198" builtinId="9" hidden="1"/>
    <cellStyle name="表示済みのハイパーリンク" xfId="200" builtinId="9" hidden="1"/>
    <cellStyle name="表示済みのハイパーリンク" xfId="202" builtinId="9" hidden="1"/>
    <cellStyle name="表示済みのハイパーリンク" xfId="204" builtinId="9" hidden="1"/>
    <cellStyle name="表示済みのハイパーリンク" xfId="206" builtinId="9" hidden="1"/>
    <cellStyle name="表示済みのハイパーリンク" xfId="208" builtinId="9" hidden="1"/>
    <cellStyle name="表示済みのハイパーリンク" xfId="210" builtinId="9" hidden="1"/>
    <cellStyle name="表示済みのハイパーリンク" xfId="212" builtinId="9" hidden="1"/>
    <cellStyle name="表示済みのハイパーリンク" xfId="214" builtinId="9" hidden="1"/>
    <cellStyle name="表示済みのハイパーリンク" xfId="216" builtinId="9" hidden="1"/>
    <cellStyle name="表示済みのハイパーリンク" xfId="218" builtinId="9" hidden="1"/>
    <cellStyle name="表示済みのハイパーリンク" xfId="220" builtinId="9" hidden="1"/>
    <cellStyle name="表示済みのハイパーリンク" xfId="222" builtinId="9" hidden="1"/>
    <cellStyle name="表示済みのハイパーリンク" xfId="224" builtinId="9" hidden="1"/>
    <cellStyle name="表示済みのハイパーリンク" xfId="226" builtinId="9" hidden="1"/>
    <cellStyle name="表示済みのハイパーリンク" xfId="228" builtinId="9" hidden="1"/>
    <cellStyle name="表示済みのハイパーリンク" xfId="230" builtinId="9" hidden="1"/>
    <cellStyle name="表示済みのハイパーリンク" xfId="232" builtinId="9" hidden="1"/>
    <cellStyle name="表示済みのハイパーリンク" xfId="234" builtinId="9" hidden="1"/>
    <cellStyle name="表示済みのハイパーリンク" xfId="236" builtinId="9" hidden="1"/>
    <cellStyle name="表示済みのハイパーリンク" xfId="238" builtinId="9" hidden="1"/>
    <cellStyle name="表示済みのハイパーリンク" xfId="240" builtinId="9" hidden="1"/>
    <cellStyle name="表示済みのハイパーリンク" xfId="242" builtinId="9" hidden="1"/>
    <cellStyle name="表示済みのハイパーリンク" xfId="244" builtinId="9" hidden="1"/>
    <cellStyle name="表示済みのハイパーリンク" xfId="246" builtinId="9" hidden="1"/>
    <cellStyle name="表示済みのハイパーリンク" xfId="248" builtinId="9" hidden="1"/>
    <cellStyle name="表示済みのハイパーリンク" xfId="250" builtinId="9" hidden="1"/>
    <cellStyle name="表示済みのハイパーリンク" xfId="252" builtinId="9" hidden="1"/>
  </cellStyles>
  <dxfs count="0"/>
  <tableStyles count="0" defaultTableStyle="TableStyleMedium9" defaultPivotStyle="PivotStyleMedium4"/>
  <colors>
    <mruColors>
      <color rgb="FFFBBFFF"/>
      <color rgb="FFFFFB82"/>
      <color rgb="FFFFFFD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S13"/>
  <sheetViews>
    <sheetView showGridLines="0" tabSelected="1" showRuler="0" zoomScale="125" zoomScaleNormal="125" zoomScalePageLayoutView="125" workbookViewId="0">
      <selection activeCell="B5" sqref="B5:C5"/>
    </sheetView>
  </sheetViews>
  <sheetFormatPr baseColWidth="12" defaultRowHeight="16" x14ac:dyDescent="0.2"/>
  <cols>
    <col min="1" max="1" width="4.375" style="1" customWidth="1"/>
    <col min="2" max="2" width="9.125" style="1" customWidth="1"/>
    <col min="3" max="3" width="8.375" style="1" customWidth="1"/>
    <col min="4" max="4" width="7.875" style="1" bestFit="1" customWidth="1"/>
    <col min="5" max="13" width="10.625" style="1" customWidth="1"/>
    <col min="14" max="14" width="13.25" style="1" bestFit="1" customWidth="1"/>
    <col min="15" max="15" width="6.75" style="1" customWidth="1"/>
    <col min="16" max="16384" width="12.625" style="1"/>
  </cols>
  <sheetData>
    <row r="2" spans="2:19" x14ac:dyDescent="0.2">
      <c r="B2" s="2" t="s">
        <v>7</v>
      </c>
      <c r="C2" s="3"/>
      <c r="D2" s="4"/>
      <c r="E2" s="2" t="s">
        <v>8</v>
      </c>
      <c r="F2" s="5"/>
      <c r="G2" s="5"/>
      <c r="H2" s="5"/>
      <c r="I2" s="3"/>
      <c r="J2" s="5"/>
      <c r="K2" s="5"/>
      <c r="L2" s="5"/>
      <c r="M2" s="3"/>
    </row>
    <row r="4" spans="2:19" x14ac:dyDescent="0.2">
      <c r="B4" s="6" t="s">
        <v>0</v>
      </c>
      <c r="C4" s="7"/>
      <c r="D4" s="8" t="s">
        <v>1</v>
      </c>
      <c r="E4" s="9" t="s">
        <v>6</v>
      </c>
      <c r="F4" s="9" t="s">
        <v>10</v>
      </c>
      <c r="G4" s="9" t="s">
        <v>11</v>
      </c>
      <c r="H4" s="9" t="s">
        <v>9</v>
      </c>
      <c r="I4" s="10" t="s">
        <v>2</v>
      </c>
      <c r="J4" s="10" t="s">
        <v>3</v>
      </c>
      <c r="K4" s="11" t="s">
        <v>15</v>
      </c>
      <c r="L4" s="11" t="s">
        <v>12</v>
      </c>
      <c r="M4" s="11" t="s">
        <v>13</v>
      </c>
      <c r="S4" s="12"/>
    </row>
    <row r="5" spans="2:19" x14ac:dyDescent="0.2">
      <c r="B5" s="13" t="s">
        <v>17</v>
      </c>
      <c r="C5" s="14"/>
      <c r="D5" s="8"/>
      <c r="E5" s="15" t="str">
        <f>"U+" &amp; RIGHT(("0000" &amp; DEC2HEX(_xlfn.UNICODE(B5))),MAX(4,LEN( DEC2HEX(_xlfn.UNICODE(B5)) )))</f>
        <v>U+3042</v>
      </c>
      <c r="F5" s="15" t="str">
        <f>IF(_xlfn.UNICODE(B5)&lt;65536,LEFT(RIGHT("0000"&amp;DEC2HEX(_xlfn.UNICODE(B5)),4),2)&amp;" "&amp;RIGHT("0000"&amp;DEC2HEX(_xlfn.UNICODE(B5)),2), LEFT(DEC2HEX(INT((_xlfn.UNICODE(B5)-65536)/1024+55296)), 2) &amp; " " &amp; RIGHT(DEC2HEX(INT((_xlfn.UNICODE(B5)-65536)/1024+55296)), 2) &amp; " " &amp; LEFT(DEC2HEX(MOD(_xlfn.UNICODE(B5)-65536,1024)+56320), 2) &amp; " " &amp; RIGHT(DEC2HEX(MOD(_xlfn.UNICODE(B5)-65536,1024)+56320), 2) )</f>
        <v>30 42</v>
      </c>
      <c r="G5" s="15" t="str">
        <f>IF(_xlfn.UNICODE(B5)&lt;65536,RIGHT("0000"&amp;DEC2HEX(_xlfn.UNICODE(B5)),2)&amp;" "&amp; LEFT(RIGHT("0000"&amp;DEC2HEX(_xlfn.UNICODE(B5)),4),2), RIGHT(DEC2HEX(INT((_xlfn.UNICODE(B5)-65536)/1024+55296)), 2) &amp; " " &amp; LEFT(DEC2HEX(INT((_xlfn.UNICODE(B5)-65536)/1024+55296)), 2) &amp; " " &amp; RIGHT(DEC2HEX(MOD(_xlfn.UNICODE(B5)-65536,1024)+56320), 2) &amp; " " &amp; LEFT(DEC2HEX(MOD(_xlfn.UNICODE(B5)-65536,1024)+56320), 2) )</f>
        <v>42 30</v>
      </c>
      <c r="H5" s="15" t="str">
        <f>IF(_xlfn.UNICODE(B5)&lt;128, DEC2HEX(_xlfn.UNICODE(B5)), IF(_xlfn.UNICODE(B5)&lt;2048, DEC2HEX(INT(_xlfn.UNICODE(B5)/64)+192) &amp; " " &amp; DEC2HEX(MOD(_xlfn.UNICODE(B5),64)+128), IF(_xlfn.UNICODE(B5)&lt;65536, DEC2HEX(INT(_xlfn.UNICODE(B5)/4096)+224) &amp; " " &amp; DEC2HEX(INT((_xlfn.UNICODE(B5)-4096*INT(_xlfn.UNICODE(B5)/4096))/64)+128) &amp; " " &amp; DEC2HEX(MOD(_xlfn.UNICODE(B5),64)+128), DEC2HEX(INT(_xlfn.UNICODE(B5)/524288)+240) &amp; " " &amp; DEC2HEX(INT((_xlfn.UNICODE(B5)-524288*INT(_xlfn.UNICODE(B5)/524288))/4096)+128) &amp; " " &amp; DEC2HEX(INT((_xlfn.UNICODE(B5)-4096*INT(_xlfn.UNICODE(B5)/4096))/64)+128) &amp; " " &amp; DEC2HEX(MOD(_xlfn.UNICODE(B5),64)+128))))</f>
        <v>E3 81 82</v>
      </c>
      <c r="I5" s="16">
        <f>IF(CODE(B5)&lt;8224, "-", INT((CODE(B5)-8224)/256))</f>
        <v>4</v>
      </c>
      <c r="J5" s="16">
        <f>IF(CODE(B5)&lt;8224, "-", MOD(CODE(B5)-8224,256))</f>
        <v>2</v>
      </c>
      <c r="K5" s="17" t="str">
        <f>IF(CODE(B5)&lt;8224, IF(_xlfn.UNICODE(B5)&lt;128, DEC2HEX(_xlfn.UNICODE(B5)), "-"), DEC2HEX(CODE(B5)))</f>
        <v>2422</v>
      </c>
      <c r="L5" s="17" t="str">
        <f>IF(CODE(B5)&lt;8224, IF(_xlfn.UNICODE(B5)&lt;128, DEC2HEX(_xlfn.UNICODE(B5)), "-"), DEC2HEX(I5*256+J5+41120))</f>
        <v>A4A2</v>
      </c>
      <c r="M5" s="17" t="str">
        <f>IF(CODE(B5)&lt;8224, IF(_xlfn.UNICODE(B5)&lt;128, DEC2HEX(_xlfn.UNICODE(B5)), "-"), DEC2HEX((INT(I5/63)*64+INT((I5-1)/2)+129)*256+J5+IF(MOD(I5,2),INT(J5/64)+63,158)))</f>
        <v>82A0</v>
      </c>
      <c r="S5" s="12"/>
    </row>
    <row r="6" spans="2:19" x14ac:dyDescent="0.2">
      <c r="B6" s="18"/>
      <c r="C6" s="18"/>
      <c r="I6" s="18"/>
      <c r="J6" s="18"/>
      <c r="K6" s="18"/>
      <c r="L6" s="18"/>
      <c r="M6" s="18"/>
      <c r="S6" s="12"/>
    </row>
    <row r="7" spans="2:19" x14ac:dyDescent="0.2">
      <c r="B7" s="19" t="s">
        <v>5</v>
      </c>
      <c r="C7" s="20"/>
      <c r="D7" s="8" t="s">
        <v>1</v>
      </c>
      <c r="E7" s="21" t="s">
        <v>4</v>
      </c>
      <c r="F7" s="9" t="s">
        <v>10</v>
      </c>
      <c r="G7" s="9" t="s">
        <v>11</v>
      </c>
      <c r="H7" s="9" t="s">
        <v>9</v>
      </c>
      <c r="I7" s="10" t="s">
        <v>2</v>
      </c>
      <c r="J7" s="10" t="s">
        <v>3</v>
      </c>
      <c r="K7" s="11" t="s">
        <v>15</v>
      </c>
      <c r="L7" s="11" t="s">
        <v>12</v>
      </c>
      <c r="M7" s="11" t="s">
        <v>13</v>
      </c>
      <c r="S7" s="12"/>
    </row>
    <row r="8" spans="2:19" x14ac:dyDescent="0.2">
      <c r="B8" s="22" t="s">
        <v>16</v>
      </c>
      <c r="C8" s="23"/>
      <c r="D8" s="8"/>
      <c r="E8" s="24" t="str">
        <f>_xlfn.UNICHAR(HEX2DEC(B8))</f>
        <v>～</v>
      </c>
      <c r="F8" s="25" t="str">
        <f>IF(HEX2DEC(B8)&lt;65536,LEFT(RIGHT("0000"&amp;DEC2HEX(HEX2DEC(B8)),4),2)&amp;" "&amp;RIGHT("0000"&amp;DEC2HEX(HEX2DEC(B8)),2), LEFT(DEC2HEX(INT((HEX2DEC(B8)-65536)/1024+55296)), 2) &amp; " " &amp; RIGHT(DEC2HEX(INT((HEX2DEC(B8)-65536)/1024+55296)), 2) &amp; " " &amp; LEFT(DEC2HEX(MOD(HEX2DEC(B8)-65536,1024)+56320), 2) &amp; " " &amp; RIGHT(DEC2HEX(MOD(HEX2DEC(B8)-65536,1024)+56320), 2) )</f>
        <v>FF 5E</v>
      </c>
      <c r="G8" s="25" t="str">
        <f>IF(HEX2DEC(B8)&lt;65536,RIGHT("0000"&amp;DEC2HEX(HEX2DEC(B8)),2)&amp;" "&amp; LEFT(RIGHT("0000"&amp;DEC2HEX(HEX2DEC(B8)),4),2), RIGHT(DEC2HEX(INT((HEX2DEC(B8)-65536)/1024+55296)), 2) &amp; " " &amp; LEFT(DEC2HEX(INT((HEX2DEC(B8)-65536)/1024+55296)), 2) &amp; " " &amp; RIGHT(DEC2HEX(MOD(HEX2DEC(B8)-65536,1024)+56320), 2) &amp; " " &amp; LEFT(DEC2HEX(MOD(HEX2DEC(B8)-65536,1024)+56320), 2) )</f>
        <v>5E FF</v>
      </c>
      <c r="H8" s="15" t="str">
        <f>IF(HEX2DEC(B8)&lt;128, DEC2HEX(HEX2DEC(B8)), IF(HEX2DEC(B8)&lt;2048, DEC2HEX(INT(HEX2DEC(B8)/64)+192) &amp; " " &amp; DEC2HEX(MOD(HEX2DEC(B8),64)+128), IF(HEX2DEC(B8)&lt;65536, DEC2HEX(INT(HEX2DEC(B8)/4096)+224) &amp; " " &amp; DEC2HEX(INT((HEX2DEC(B8)-4096*INT(HEX2DEC(B8)/4096))/64)+128) &amp; " " &amp; DEC2HEX(MOD(HEX2DEC(B8),64)+128), DEC2HEX(INT(HEX2DEC(B8)/524288)+240) &amp; " " &amp; DEC2HEX(INT((HEX2DEC(B8)-524288*INT(HEX2DEC(B8)/524288))/4096)+128) &amp; " " &amp; DEC2HEX(INT((HEX2DEC(B8)-4096*INT(HEX2DEC(B8)/4096))/64)+128) &amp; " " &amp; DEC2HEX(MOD(HEX2DEC(B8),64)+128))))</f>
        <v>EF BD 9E</v>
      </c>
      <c r="I8" s="16">
        <f>IF(CODE(E8)&lt;8224, "-", INT((CODE(E8)-8224)/256))</f>
        <v>1</v>
      </c>
      <c r="J8" s="16">
        <f>IF(CODE(E8)&lt;8224, "-", MOD(CODE(E8)-8224,256))</f>
        <v>33</v>
      </c>
      <c r="K8" s="17" t="str">
        <f>IF(CODE(E8)&lt;8224, IF(_xlfn.UNICODE(E8)&lt;128, DEC2HEX(_xlfn.UNICODE(E8)), "-"), DEC2HEX(CODE(E8)))</f>
        <v>2141</v>
      </c>
      <c r="L8" s="17" t="str">
        <f>IF(CODE(E8)&lt;8224,IF(_xlfn.UNICODE(E8)&lt;128, DEC2HEX(_xlfn.UNICODE(E8)), "-"), DEC2HEX(I8*256+J8+41120))</f>
        <v>A1C1</v>
      </c>
      <c r="M8" s="17" t="str">
        <f>IF(CODE(E8)&lt;8224,IF(_xlfn.UNICODE(E8)&lt;128, DEC2HEX(_xlfn.UNICODE(E8)), "-"), DEC2HEX((INT(I8/63)*64+INT((I8-1)/2)+129)*256+J8+IF(MOD(I8,2),INT(J8/64)+63,158)))</f>
        <v>8160</v>
      </c>
    </row>
    <row r="9" spans="2:19" x14ac:dyDescent="0.2">
      <c r="B9" s="18"/>
      <c r="C9" s="18"/>
      <c r="I9" s="18"/>
      <c r="J9" s="18"/>
      <c r="K9" s="18"/>
      <c r="L9" s="18"/>
      <c r="M9" s="18"/>
    </row>
    <row r="10" spans="2:19" x14ac:dyDescent="0.2">
      <c r="B10" s="10" t="s">
        <v>2</v>
      </c>
      <c r="C10" s="10" t="s">
        <v>3</v>
      </c>
      <c r="D10" s="8" t="s">
        <v>1</v>
      </c>
      <c r="E10" s="21" t="s">
        <v>0</v>
      </c>
      <c r="F10" s="19" t="s">
        <v>6</v>
      </c>
      <c r="G10" s="20"/>
      <c r="H10" s="9" t="s">
        <v>14</v>
      </c>
      <c r="I10" s="9" t="s">
        <v>11</v>
      </c>
      <c r="J10" s="9" t="s">
        <v>9</v>
      </c>
      <c r="K10" s="11" t="s">
        <v>15</v>
      </c>
      <c r="L10" s="11" t="s">
        <v>12</v>
      </c>
      <c r="M10" s="11" t="s">
        <v>13</v>
      </c>
    </row>
    <row r="11" spans="2:19" x14ac:dyDescent="0.2">
      <c r="B11" s="16">
        <v>1</v>
      </c>
      <c r="C11" s="16">
        <v>33</v>
      </c>
      <c r="D11" s="8"/>
      <c r="E11" s="24" t="str">
        <f>CHAR(B11*256+C11+8224)</f>
        <v>〜</v>
      </c>
      <c r="F11" s="26" t="str">
        <f>"U+" &amp; RIGHT(("0000" &amp; DEC2HEX(_xlfn.UNICODE(E11))),MAX(4,LEN( DEC2HEX(_xlfn.UNICODE(E11)) )))</f>
        <v>U+301C</v>
      </c>
      <c r="G11" s="27"/>
      <c r="H11" s="15" t="str">
        <f>IF(_xlfn.UNICODE(E11)&lt;65536,LEFT(RIGHT("0000"&amp;DEC2HEX(_xlfn.UNICODE(E11)),4),2)&amp;" "&amp;RIGHT("0000"&amp;DEC2HEX(_xlfn.UNICODE(E11)),2), LEFT(DEC2HEX(INT((_xlfn.UNICODE(E11)-65536)/1024+55296)), 2) &amp; " " &amp; RIGHT(DEC2HEX(INT((_xlfn.UNICODE(E11)-65536)/1024+55296)), 2) &amp; " " &amp; LEFT(DEC2HEX(MOD(_xlfn.UNICODE(E11)-65536,1024)+56320), 2) &amp; " " &amp; RIGHT(DEC2HEX(MOD(_xlfn.UNICODE(E11)-65536,1024)+56320), 2) )</f>
        <v>30 1C</v>
      </c>
      <c r="I11" s="15" t="str">
        <f>IF(_xlfn.UNICODE(E11)&lt;65536,RIGHT("0000"&amp;DEC2HEX(_xlfn.UNICODE(E11)),2)&amp;" "&amp; LEFT(RIGHT("0000"&amp;DEC2HEX(_xlfn.UNICODE(E11)),4),2), RIGHT(DEC2HEX(INT((_xlfn.UNICODE(E11)-65536)/1024+55296)), 2) &amp; " " &amp; LEFT(DEC2HEX(INT((_xlfn.UNICODE(E11)-65536)/1024+55296)), 2) &amp; " " &amp; RIGHT(DEC2HEX(MOD(_xlfn.UNICODE(E11)-65536,1024)+56320), 2) &amp; " " &amp; LEFT(DEC2HEX(MOD(_xlfn.UNICODE(E11)-65536,1024)+56320), 2) )</f>
        <v>1C 30</v>
      </c>
      <c r="J11" s="15" t="str">
        <f>IF(_xlfn.UNICODE(E11)&lt;128, DEC2HEX(_xlfn.UNICODE(E11)), IF(_xlfn.UNICODE(E11)&lt;2048, DEC2HEX(INT(_xlfn.UNICODE(E11)/64)+192) &amp; " " &amp; DEC2HEX(MOD(_xlfn.UNICODE(E11),64)+128), IF(_xlfn.UNICODE(E11)&lt;65536, DEC2HEX(INT(_xlfn.UNICODE(E11)/4096)+224) &amp; " " &amp; DEC2HEX(INT((_xlfn.UNICODE(E11)-4096*INT(_xlfn.UNICODE(E11)/4096))/64)+128) &amp; " " &amp; DEC2HEX(MOD(_xlfn.UNICODE(E11),64)+128), DEC2HEX(INT(_xlfn.UNICODE(E11)/524288)+240) &amp; " " &amp; DEC2HEX(INT((_xlfn.UNICODE(E11)-524288*INT(_xlfn.UNICODE(E11)/524288))/4096)+128) &amp; " " &amp; DEC2HEX(INT((_xlfn.UNICODE(E11)-4096*INT(_xlfn.UNICODE(E11)/4096))/64)+128) &amp; " " &amp; DEC2HEX(MOD(_xlfn.UNICODE(E11),64)+128))))</f>
        <v>E3 80 9C</v>
      </c>
      <c r="K11" s="17" t="str">
        <f>DEC2HEX(B11*256+C11+8224)</f>
        <v>2141</v>
      </c>
      <c r="L11" s="17" t="str">
        <f>DEC2HEX(B11*256+C11+41120)</f>
        <v>A1C1</v>
      </c>
      <c r="M11" s="17" t="str">
        <f>DEC2HEX((INT(B11/63)*64+INT((B11-1)/2)+129)*256+C11+IF(MOD(B11,2),INT(C11/64)+63,158))</f>
        <v>8160</v>
      </c>
    </row>
    <row r="13" spans="2:19" x14ac:dyDescent="0.2">
      <c r="E13" s="28"/>
    </row>
  </sheetData>
  <mergeCells count="9">
    <mergeCell ref="D10:D11"/>
    <mergeCell ref="F10:G10"/>
    <mergeCell ref="F11:G11"/>
    <mergeCell ref="B4:C4"/>
    <mergeCell ref="B5:C5"/>
    <mergeCell ref="B7:C7"/>
    <mergeCell ref="B8:C8"/>
    <mergeCell ref="D4:D5"/>
    <mergeCell ref="D7:D8"/>
  </mergeCells>
  <phoneticPr fontId="1"/>
  <pageMargins left="0.7" right="0.7" top="0.75" bottom="0.75" header="0.3" footer="0.3"/>
  <pageSetup paperSize="9" scale="53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文字コード情報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ユーザー</cp:lastModifiedBy>
  <dcterms:created xsi:type="dcterms:W3CDTF">2015-01-30T02:58:23Z</dcterms:created>
  <dcterms:modified xsi:type="dcterms:W3CDTF">2015-03-06T13:09:41Z</dcterms:modified>
</cp:coreProperties>
</file>